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20" windowWidth="19875" windowHeight="6960"/>
  </bookViews>
  <sheets>
    <sheet name="comparison" sheetId="1" r:id="rId1"/>
    <sheet name="your FIRE" sheetId="2" r:id="rId2"/>
  </sheets>
  <calcPr calcId="145621"/>
</workbook>
</file>

<file path=xl/calcChain.xml><?xml version="1.0" encoding="utf-8"?>
<calcChain xmlns="http://schemas.openxmlformats.org/spreadsheetml/2006/main">
  <c r="D5" i="2" l="1"/>
  <c r="D6" i="2" s="1"/>
  <c r="E5" i="2"/>
  <c r="E6" i="2" s="1"/>
  <c r="C5" i="2"/>
  <c r="C7" i="2" s="1"/>
  <c r="E26" i="2"/>
  <c r="D26" i="2"/>
  <c r="C26" i="2"/>
  <c r="D26" i="1"/>
  <c r="C26" i="1"/>
  <c r="B26" i="1"/>
  <c r="D5" i="1"/>
  <c r="D6" i="1" s="1"/>
  <c r="C5" i="1"/>
  <c r="C7" i="1" s="1"/>
  <c r="B5" i="1"/>
  <c r="B7" i="1" s="1"/>
  <c r="D7" i="2" l="1"/>
  <c r="D8" i="2" s="1"/>
  <c r="D9" i="2" s="1"/>
  <c r="D28" i="2" s="1"/>
  <c r="D29" i="2" s="1"/>
  <c r="E7" i="2"/>
  <c r="C6" i="2"/>
  <c r="B6" i="1"/>
  <c r="B8" i="1" s="1"/>
  <c r="B9" i="1" s="1"/>
  <c r="B28" i="1" s="1"/>
  <c r="B29" i="1" s="1"/>
  <c r="C6" i="1"/>
  <c r="C8" i="1" s="1"/>
  <c r="C9" i="1" s="1"/>
  <c r="C28" i="1" s="1"/>
  <c r="D7" i="1"/>
  <c r="C8" i="2" l="1"/>
  <c r="C9" i="2" s="1"/>
  <c r="C28" i="2" s="1"/>
  <c r="E8" i="2"/>
  <c r="E9" i="2" s="1"/>
  <c r="E28" i="2" s="1"/>
  <c r="E29" i="2" s="1"/>
  <c r="D30" i="2"/>
  <c r="D32" i="2" s="1"/>
  <c r="D8" i="1"/>
  <c r="D9" i="1" s="1"/>
  <c r="D28" i="1" s="1"/>
  <c r="D30" i="1" s="1"/>
  <c r="B30" i="1"/>
  <c r="B31" i="1" s="1"/>
  <c r="C29" i="1"/>
  <c r="C30" i="1"/>
  <c r="C29" i="2" l="1"/>
  <c r="C30" i="2"/>
  <c r="C31" i="2" s="1"/>
  <c r="D33" i="2"/>
  <c r="E30" i="2"/>
  <c r="E33" i="2" s="1"/>
  <c r="D31" i="2"/>
  <c r="D29" i="1"/>
  <c r="B33" i="1"/>
  <c r="B32" i="1"/>
  <c r="C32" i="1"/>
  <c r="C33" i="1"/>
  <c r="C31" i="1"/>
  <c r="D33" i="1"/>
  <c r="D31" i="1"/>
  <c r="D34" i="1" s="1"/>
  <c r="D32" i="1"/>
  <c r="C33" i="2" l="1"/>
  <c r="D35" i="2" s="1"/>
  <c r="C32" i="2"/>
  <c r="D34" i="2" s="1"/>
  <c r="E32" i="2"/>
  <c r="E31" i="2"/>
  <c r="E34" i="2" s="1"/>
  <c r="C34" i="1"/>
  <c r="D35" i="1"/>
  <c r="C35" i="1"/>
  <c r="E35" i="2" l="1"/>
</calcChain>
</file>

<file path=xl/sharedStrings.xml><?xml version="1.0" encoding="utf-8"?>
<sst xmlns="http://schemas.openxmlformats.org/spreadsheetml/2006/main" count="96" uniqueCount="57">
  <si>
    <t>Case Version</t>
  </si>
  <si>
    <t>Income</t>
  </si>
  <si>
    <t>401K at 15%</t>
  </si>
  <si>
    <t>Taxes Fed</t>
  </si>
  <si>
    <t>State Taxes</t>
  </si>
  <si>
    <t>Net</t>
  </si>
  <si>
    <t>Monthly</t>
  </si>
  <si>
    <t>Student Loans</t>
  </si>
  <si>
    <t>Entertainment</t>
  </si>
  <si>
    <t>Clothing</t>
  </si>
  <si>
    <t>Total Expenses</t>
  </si>
  <si>
    <t>Left over</t>
  </si>
  <si>
    <t>Savings Rate</t>
  </si>
  <si>
    <t>Annual savings</t>
  </si>
  <si>
    <t>Over 10 years</t>
  </si>
  <si>
    <t>Invested at 8%, 10 years</t>
  </si>
  <si>
    <t>Invested at 8%, 20 years</t>
  </si>
  <si>
    <t>No FIRE</t>
  </si>
  <si>
    <t>Some FIRE</t>
  </si>
  <si>
    <t>Travel</t>
  </si>
  <si>
    <t>Eating out</t>
  </si>
  <si>
    <t>Coffee Out</t>
  </si>
  <si>
    <t>Mortgage</t>
  </si>
  <si>
    <t>Auto Insurance</t>
  </si>
  <si>
    <t>Car payment</t>
  </si>
  <si>
    <t>Gasoline</t>
  </si>
  <si>
    <t>Variance at 10 years</t>
  </si>
  <si>
    <t>Variance at 20 years</t>
  </si>
  <si>
    <t xml:space="preserve"> FIRE</t>
  </si>
  <si>
    <t>Same after tax income</t>
  </si>
  <si>
    <t>Home Insurance</t>
  </si>
  <si>
    <t>Cable &amp; Internet</t>
  </si>
  <si>
    <t>FIRE</t>
  </si>
  <si>
    <t>Cheaper car payment</t>
  </si>
  <si>
    <t>No car payment</t>
  </si>
  <si>
    <t>Buy from warehouse club</t>
  </si>
  <si>
    <t>Internet, streaming and antenna</t>
  </si>
  <si>
    <t>Less often eating out</t>
  </si>
  <si>
    <t>Rare eating out</t>
  </si>
  <si>
    <t>No coffee out</t>
  </si>
  <si>
    <t>Less spend</t>
  </si>
  <si>
    <t>Even lower spend</t>
  </si>
  <si>
    <t>Reasonable level</t>
  </si>
  <si>
    <t>Cheaper level</t>
  </si>
  <si>
    <t>Health &amp; Beauty</t>
  </si>
  <si>
    <t>Groceries</t>
  </si>
  <si>
    <t>Same house for all</t>
  </si>
  <si>
    <t>FIRE: How it works</t>
  </si>
  <si>
    <t>Cheaper cable package</t>
  </si>
  <si>
    <t>Reduce travel</t>
  </si>
  <si>
    <t>FIRE: You do FIRE</t>
  </si>
  <si>
    <t>Rate</t>
  </si>
  <si>
    <t>401K rate</t>
  </si>
  <si>
    <t>Directions</t>
  </si>
  <si>
    <t>Fill in blue cells with your data</t>
  </si>
  <si>
    <t>Look at the output cells below in orange</t>
  </si>
  <si>
    <t>Property Tax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</si>
</sst>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6" formatCode="&quot;$&quot;#,##0_);[Red]\(&quot;$&quot;#,##0\)"/>
    <numFmt numFmtId="43" formatCode="_(* #,##0.00_);_(* \(#,##0.00\);_(* &quot;-&quot;??_);_(@_)"/>
    <numFmt numFmtId="164" formatCode="_(* #,##0_);_(* \(#,##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0" fillId="2" borderId="1" xfId="0" applyFill="1" applyBorder="1"/>
    <xf numFmtId="164" fontId="0" fillId="0" borderId="0" xfId="1" applyNumberFormat="1" applyFont="1"/>
    <xf numFmtId="0" fontId="0" fillId="0" borderId="1" xfId="0" applyBorder="1"/>
    <xf numFmtId="164" fontId="0" fillId="0" borderId="1" xfId="1" applyNumberFormat="1" applyFont="1" applyBorder="1"/>
    <xf numFmtId="164" fontId="2" fillId="0" borderId="0" xfId="1" applyNumberFormat="1" applyFont="1"/>
    <xf numFmtId="0" fontId="0" fillId="2" borderId="0" xfId="0" applyFill="1"/>
    <xf numFmtId="9" fontId="0" fillId="2" borderId="0" xfId="2" applyFont="1" applyFill="1"/>
    <xf numFmtId="164" fontId="0" fillId="0" borderId="0" xfId="0" applyNumberFormat="1"/>
    <xf numFmtId="6" fontId="0" fillId="0" borderId="0" xfId="0" applyNumberFormat="1"/>
    <xf numFmtId="6" fontId="0" fillId="2" borderId="0" xfId="0" applyNumberFormat="1" applyFill="1"/>
    <xf numFmtId="0" fontId="0" fillId="0" borderId="0" xfId="0" applyFill="1"/>
    <xf numFmtId="0" fontId="0" fillId="0" borderId="1" xfId="0" applyFill="1" applyBorder="1"/>
    <xf numFmtId="0" fontId="2" fillId="4" borderId="1" xfId="0" applyFont="1" applyFill="1" applyBorder="1"/>
    <xf numFmtId="164" fontId="0" fillId="2" borderId="0" xfId="1" applyNumberFormat="1" applyFont="1" applyFill="1"/>
    <xf numFmtId="0" fontId="2" fillId="5" borderId="0" xfId="0" applyFont="1" applyFill="1" applyBorder="1"/>
    <xf numFmtId="9" fontId="0" fillId="2" borderId="0" xfId="2" applyFont="1" applyFill="1" applyAlignment="1">
      <alignment horizontal="center"/>
    </xf>
    <xf numFmtId="0" fontId="0" fillId="5" borderId="0" xfId="0" applyFill="1"/>
    <xf numFmtId="164" fontId="0" fillId="5" borderId="0" xfId="0" applyNumberFormat="1" applyFill="1"/>
    <xf numFmtId="6" fontId="0" fillId="5" borderId="0" xfId="0" applyNumberFormat="1" applyFill="1"/>
    <xf numFmtId="0" fontId="2" fillId="5" borderId="0" xfId="0" applyFont="1" applyFill="1"/>
    <xf numFmtId="164" fontId="2" fillId="5" borderId="0" xfId="1" applyNumberFormat="1" applyFont="1" applyFill="1"/>
    <xf numFmtId="9" fontId="2" fillId="5" borderId="0" xfId="2" applyFont="1" applyFill="1"/>
    <xf numFmtId="0" fontId="2" fillId="3" borderId="1" xfId="0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5"/>
  <sheetViews>
    <sheetView tabSelected="1" topLeftCell="A2" zoomScale="70" zoomScaleNormal="70" workbookViewId="0">
      <selection activeCell="E25" sqref="E25:F25"/>
    </sheetView>
  </sheetViews>
  <sheetFormatPr defaultRowHeight="15" x14ac:dyDescent="0.25"/>
  <cols>
    <col min="1" max="1" width="23.42578125" customWidth="1"/>
    <col min="2" max="2" width="11.5703125" bestFit="1" customWidth="1"/>
    <col min="3" max="3" width="13.28515625" customWidth="1"/>
    <col min="4" max="4" width="14.85546875" customWidth="1"/>
    <col min="5" max="7" width="29.42578125" customWidth="1"/>
  </cols>
  <sheetData>
    <row r="1" spans="1:14" x14ac:dyDescent="0.25">
      <c r="A1" s="1" t="s">
        <v>47</v>
      </c>
    </row>
    <row r="2" spans="1:14" x14ac:dyDescent="0.25">
      <c r="F2" s="12"/>
      <c r="G2" s="12"/>
      <c r="H2" s="12"/>
      <c r="I2" s="12"/>
      <c r="J2" s="12"/>
      <c r="K2" s="12"/>
      <c r="L2" s="12"/>
      <c r="M2" s="12"/>
      <c r="N2" s="12"/>
    </row>
    <row r="3" spans="1:14" x14ac:dyDescent="0.25">
      <c r="A3" s="14" t="s">
        <v>0</v>
      </c>
      <c r="B3" s="14" t="s">
        <v>17</v>
      </c>
      <c r="C3" s="14" t="s">
        <v>18</v>
      </c>
      <c r="D3" s="14" t="s">
        <v>28</v>
      </c>
      <c r="E3" s="14" t="s">
        <v>18</v>
      </c>
      <c r="F3" s="14" t="s">
        <v>32</v>
      </c>
      <c r="G3" s="12"/>
      <c r="H3" s="12"/>
      <c r="I3" s="12"/>
      <c r="J3" s="12"/>
      <c r="K3" s="12"/>
      <c r="L3" s="12"/>
      <c r="M3" s="12"/>
      <c r="N3" s="12"/>
    </row>
    <row r="4" spans="1:14" x14ac:dyDescent="0.25">
      <c r="A4" t="s">
        <v>1</v>
      </c>
      <c r="B4" s="3">
        <v>95000</v>
      </c>
      <c r="C4" s="3">
        <v>95000</v>
      </c>
      <c r="D4" s="3">
        <v>95000</v>
      </c>
      <c r="F4" s="12"/>
      <c r="G4" s="12"/>
      <c r="H4" s="12"/>
      <c r="I4" s="12"/>
      <c r="J4" s="12"/>
      <c r="K4" s="12"/>
      <c r="L4" s="12"/>
      <c r="M4" s="12"/>
      <c r="N4" s="12"/>
    </row>
    <row r="5" spans="1:14" x14ac:dyDescent="0.25">
      <c r="A5" t="s">
        <v>2</v>
      </c>
      <c r="B5" s="3">
        <f>B4*0.85</f>
        <v>80750</v>
      </c>
      <c r="C5" s="3">
        <f t="shared" ref="C5:D5" si="0">C4*0.85</f>
        <v>80750</v>
      </c>
      <c r="D5" s="3">
        <f t="shared" si="0"/>
        <v>80750</v>
      </c>
      <c r="F5" s="12"/>
      <c r="G5" s="12"/>
      <c r="H5" s="12"/>
      <c r="I5" s="12"/>
      <c r="J5" s="12"/>
      <c r="K5" s="12"/>
      <c r="L5" s="12"/>
      <c r="M5" s="12"/>
      <c r="N5" s="12"/>
    </row>
    <row r="6" spans="1:14" x14ac:dyDescent="0.25">
      <c r="A6" t="s">
        <v>3</v>
      </c>
      <c r="B6" s="3">
        <f>B5*0.22</f>
        <v>17765</v>
      </c>
      <c r="C6" s="3">
        <f t="shared" ref="C6:D6" si="1">C5*0.22</f>
        <v>17765</v>
      </c>
      <c r="D6" s="3">
        <f t="shared" si="1"/>
        <v>17765</v>
      </c>
      <c r="F6" s="12"/>
      <c r="G6" s="12"/>
      <c r="H6" s="12"/>
      <c r="I6" s="12"/>
      <c r="J6" s="12"/>
      <c r="K6" s="12"/>
      <c r="L6" s="12"/>
      <c r="M6" s="12"/>
      <c r="N6" s="12"/>
    </row>
    <row r="7" spans="1:14" x14ac:dyDescent="0.25">
      <c r="A7" t="s">
        <v>4</v>
      </c>
      <c r="B7" s="3">
        <f>B5*0.05</f>
        <v>4037.5</v>
      </c>
      <c r="C7" s="3">
        <f t="shared" ref="C7:D7" si="2">C5*0.05</f>
        <v>4037.5</v>
      </c>
      <c r="D7" s="3">
        <f t="shared" si="2"/>
        <v>4037.5</v>
      </c>
      <c r="F7" s="12"/>
      <c r="G7" s="12"/>
      <c r="H7" s="12"/>
      <c r="I7" s="12"/>
      <c r="J7" s="12"/>
      <c r="K7" s="12"/>
      <c r="L7" s="12"/>
      <c r="M7" s="12"/>
      <c r="N7" s="12"/>
    </row>
    <row r="8" spans="1:14" x14ac:dyDescent="0.25">
      <c r="A8" s="4" t="s">
        <v>5</v>
      </c>
      <c r="B8" s="5">
        <f>B5-B6-B7</f>
        <v>58947.5</v>
      </c>
      <c r="C8" s="5">
        <f t="shared" ref="C8:D8" si="3">C5-C6-C7</f>
        <v>58947.5</v>
      </c>
      <c r="D8" s="5">
        <f t="shared" si="3"/>
        <v>58947.5</v>
      </c>
      <c r="E8" s="4"/>
      <c r="F8" s="13"/>
      <c r="G8" s="12"/>
      <c r="H8" s="12"/>
      <c r="I8" s="12"/>
      <c r="J8" s="12"/>
      <c r="K8" s="12"/>
      <c r="L8" s="12"/>
      <c r="M8" s="12"/>
      <c r="N8" s="12"/>
    </row>
    <row r="9" spans="1:14" x14ac:dyDescent="0.25">
      <c r="A9" t="s">
        <v>6</v>
      </c>
      <c r="B9" s="3">
        <f>B8/12</f>
        <v>4912.291666666667</v>
      </c>
      <c r="C9" s="3">
        <f t="shared" ref="C9:D9" si="4">C8/12</f>
        <v>4912.291666666667</v>
      </c>
      <c r="D9" s="3">
        <f t="shared" si="4"/>
        <v>4912.291666666667</v>
      </c>
      <c r="E9" t="s">
        <v>29</v>
      </c>
      <c r="F9" t="s">
        <v>29</v>
      </c>
      <c r="G9" s="12"/>
      <c r="H9" s="12"/>
      <c r="I9" s="12"/>
      <c r="J9" s="12"/>
      <c r="K9" s="12"/>
      <c r="L9" s="12"/>
      <c r="M9" s="12"/>
      <c r="N9" s="12"/>
    </row>
    <row r="10" spans="1:14" x14ac:dyDescent="0.25">
      <c r="F10" s="12"/>
      <c r="G10" s="12"/>
      <c r="H10" s="12"/>
      <c r="I10" s="12"/>
      <c r="J10" s="12"/>
      <c r="K10" s="12"/>
      <c r="L10" s="12"/>
      <c r="M10" s="12"/>
      <c r="N10" s="12"/>
    </row>
    <row r="11" spans="1:14" x14ac:dyDescent="0.25">
      <c r="A11" t="s">
        <v>22</v>
      </c>
      <c r="B11">
        <v>1500</v>
      </c>
      <c r="C11">
        <v>1500</v>
      </c>
      <c r="D11">
        <v>1500</v>
      </c>
      <c r="E11" t="s">
        <v>46</v>
      </c>
      <c r="F11" t="s">
        <v>46</v>
      </c>
      <c r="G11" s="12"/>
      <c r="H11" s="12"/>
      <c r="I11" s="12"/>
      <c r="J11" s="12"/>
      <c r="K11" s="12"/>
      <c r="L11" s="12"/>
      <c r="M11" s="12"/>
      <c r="N11" s="12"/>
    </row>
    <row r="12" spans="1:14" x14ac:dyDescent="0.25">
      <c r="A12" t="s">
        <v>56</v>
      </c>
      <c r="B12">
        <v>300</v>
      </c>
      <c r="C12">
        <v>300</v>
      </c>
      <c r="D12">
        <v>300</v>
      </c>
      <c r="G12" s="12"/>
      <c r="H12" s="12"/>
      <c r="I12" s="12"/>
      <c r="J12" s="12"/>
      <c r="K12" s="12"/>
      <c r="L12" s="12"/>
      <c r="M12" s="12"/>
      <c r="N12" s="12"/>
    </row>
    <row r="13" spans="1:14" x14ac:dyDescent="0.25">
      <c r="A13" t="s">
        <v>30</v>
      </c>
      <c r="B13">
        <v>100</v>
      </c>
      <c r="C13">
        <v>100</v>
      </c>
      <c r="D13">
        <v>100</v>
      </c>
    </row>
    <row r="14" spans="1:14" x14ac:dyDescent="0.25">
      <c r="A14" t="s">
        <v>23</v>
      </c>
      <c r="B14">
        <v>80</v>
      </c>
      <c r="C14">
        <v>80</v>
      </c>
      <c r="D14">
        <v>80</v>
      </c>
    </row>
    <row r="15" spans="1:14" x14ac:dyDescent="0.25">
      <c r="A15" t="s">
        <v>24</v>
      </c>
      <c r="B15">
        <v>500</v>
      </c>
      <c r="C15">
        <v>300</v>
      </c>
      <c r="D15">
        <v>0</v>
      </c>
      <c r="E15" t="s">
        <v>33</v>
      </c>
      <c r="F15" t="s">
        <v>34</v>
      </c>
    </row>
    <row r="16" spans="1:14" x14ac:dyDescent="0.25">
      <c r="A16" t="s">
        <v>25</v>
      </c>
      <c r="B16">
        <v>200</v>
      </c>
      <c r="C16">
        <v>200</v>
      </c>
      <c r="D16">
        <v>200</v>
      </c>
    </row>
    <row r="17" spans="1:6" x14ac:dyDescent="0.25">
      <c r="A17" t="s">
        <v>44</v>
      </c>
      <c r="B17">
        <v>50</v>
      </c>
      <c r="C17">
        <v>50</v>
      </c>
      <c r="D17">
        <v>50</v>
      </c>
    </row>
    <row r="18" spans="1:6" x14ac:dyDescent="0.25">
      <c r="A18" t="s">
        <v>45</v>
      </c>
      <c r="B18">
        <v>300</v>
      </c>
      <c r="C18">
        <v>250</v>
      </c>
      <c r="D18">
        <v>250</v>
      </c>
      <c r="E18" t="s">
        <v>35</v>
      </c>
      <c r="F18" t="s">
        <v>35</v>
      </c>
    </row>
    <row r="19" spans="1:6" x14ac:dyDescent="0.25">
      <c r="A19" t="s">
        <v>7</v>
      </c>
      <c r="B19">
        <v>350</v>
      </c>
      <c r="C19">
        <v>350</v>
      </c>
      <c r="D19">
        <v>350</v>
      </c>
    </row>
    <row r="20" spans="1:6" x14ac:dyDescent="0.25">
      <c r="A20" t="s">
        <v>31</v>
      </c>
      <c r="B20">
        <v>250</v>
      </c>
      <c r="C20">
        <v>125</v>
      </c>
      <c r="D20">
        <v>60</v>
      </c>
      <c r="E20" t="s">
        <v>48</v>
      </c>
      <c r="F20" t="s">
        <v>36</v>
      </c>
    </row>
    <row r="21" spans="1:6" x14ac:dyDescent="0.25">
      <c r="A21" t="s">
        <v>19</v>
      </c>
      <c r="B21">
        <v>200</v>
      </c>
      <c r="C21">
        <v>100</v>
      </c>
      <c r="D21">
        <v>100</v>
      </c>
      <c r="E21" t="s">
        <v>49</v>
      </c>
      <c r="F21" t="s">
        <v>49</v>
      </c>
    </row>
    <row r="22" spans="1:6" x14ac:dyDescent="0.25">
      <c r="A22" t="s">
        <v>20</v>
      </c>
      <c r="B22">
        <v>300</v>
      </c>
      <c r="C22">
        <v>150</v>
      </c>
      <c r="D22">
        <v>50</v>
      </c>
      <c r="E22" t="s">
        <v>37</v>
      </c>
      <c r="F22" t="s">
        <v>38</v>
      </c>
    </row>
    <row r="23" spans="1:6" x14ac:dyDescent="0.25">
      <c r="A23" t="s">
        <v>21</v>
      </c>
      <c r="B23">
        <v>200</v>
      </c>
      <c r="C23">
        <v>0</v>
      </c>
      <c r="D23">
        <v>0</v>
      </c>
      <c r="E23" t="s">
        <v>39</v>
      </c>
      <c r="F23" t="s">
        <v>39</v>
      </c>
    </row>
    <row r="24" spans="1:6" x14ac:dyDescent="0.25">
      <c r="A24" t="s">
        <v>8</v>
      </c>
      <c r="B24">
        <v>200</v>
      </c>
      <c r="C24">
        <v>150</v>
      </c>
      <c r="D24">
        <v>100</v>
      </c>
      <c r="E24" t="s">
        <v>40</v>
      </c>
      <c r="F24" t="s">
        <v>41</v>
      </c>
    </row>
    <row r="25" spans="1:6" x14ac:dyDescent="0.25">
      <c r="A25" s="4" t="s">
        <v>9</v>
      </c>
      <c r="B25" s="4">
        <v>200</v>
      </c>
      <c r="C25" s="4">
        <v>150</v>
      </c>
      <c r="D25" s="4">
        <v>100</v>
      </c>
      <c r="E25" s="4" t="s">
        <v>42</v>
      </c>
      <c r="F25" s="4" t="s">
        <v>43</v>
      </c>
    </row>
    <row r="26" spans="1:6" x14ac:dyDescent="0.25">
      <c r="A26" t="s">
        <v>10</v>
      </c>
      <c r="B26">
        <f>SUM(B11:B25)</f>
        <v>4730</v>
      </c>
      <c r="C26">
        <f>SUM(C11:C25)</f>
        <v>3805</v>
      </c>
      <c r="D26">
        <f>SUM(D11:D25)</f>
        <v>3240</v>
      </c>
    </row>
    <row r="28" spans="1:6" x14ac:dyDescent="0.25">
      <c r="A28" s="1" t="s">
        <v>11</v>
      </c>
      <c r="B28" s="6">
        <f>B9-B26</f>
        <v>182.29166666666697</v>
      </c>
      <c r="C28" s="6">
        <f>C9-C26</f>
        <v>1107.291666666667</v>
      </c>
      <c r="D28" s="6">
        <f>D9-D26</f>
        <v>1672.291666666667</v>
      </c>
    </row>
    <row r="29" spans="1:6" x14ac:dyDescent="0.25">
      <c r="A29" s="7" t="s">
        <v>12</v>
      </c>
      <c r="B29" s="8">
        <f>B28/B9</f>
        <v>3.7109292166758616E-2</v>
      </c>
      <c r="C29" s="8">
        <f>C28/C9</f>
        <v>0.22541244327579632</v>
      </c>
      <c r="D29" s="8">
        <f>D28/D9</f>
        <v>0.34043004368293822</v>
      </c>
    </row>
    <row r="30" spans="1:6" x14ac:dyDescent="0.25">
      <c r="A30" t="s">
        <v>13</v>
      </c>
      <c r="B30" s="9">
        <f>B28*12</f>
        <v>2187.5000000000036</v>
      </c>
      <c r="C30" s="9">
        <f t="shared" ref="C30:D30" si="5">C28*12</f>
        <v>13287.500000000004</v>
      </c>
      <c r="D30" s="9">
        <f t="shared" si="5"/>
        <v>20067.500000000004</v>
      </c>
    </row>
    <row r="31" spans="1:6" x14ac:dyDescent="0.25">
      <c r="A31" t="s">
        <v>14</v>
      </c>
      <c r="B31" s="9">
        <f>B30*10</f>
        <v>21875.000000000036</v>
      </c>
      <c r="C31" s="9">
        <f t="shared" ref="C31:D31" si="6">C30*10</f>
        <v>132875.00000000003</v>
      </c>
      <c r="D31" s="9">
        <f t="shared" si="6"/>
        <v>200675.00000000003</v>
      </c>
    </row>
    <row r="32" spans="1:6" x14ac:dyDescent="0.25">
      <c r="A32" t="s">
        <v>15</v>
      </c>
      <c r="B32" s="10">
        <f>FV(0.08/12,120,B30/12*-1,0)</f>
        <v>33349.537663332085</v>
      </c>
      <c r="C32" s="10">
        <f t="shared" ref="C32:D32" si="7">FV(0.08/12,120,C30/12*-1,0)</f>
        <v>202574.6202064112</v>
      </c>
      <c r="D32" s="10">
        <f t="shared" si="7"/>
        <v>305939.13008407573</v>
      </c>
    </row>
    <row r="33" spans="1:4" x14ac:dyDescent="0.25">
      <c r="A33" s="7" t="s">
        <v>16</v>
      </c>
      <c r="B33" s="11">
        <f>FV(0.08/12,240,B30/12*-1,0)</f>
        <v>107373.5132643283</v>
      </c>
      <c r="C33" s="11">
        <f t="shared" ref="C33:D33" si="8">FV(0.08/12,240,C30/12*-1,0)</f>
        <v>652217.3977141761</v>
      </c>
      <c r="D33" s="11">
        <f t="shared" si="8"/>
        <v>985013.93254029937</v>
      </c>
    </row>
    <row r="34" spans="1:4" x14ac:dyDescent="0.25">
      <c r="A34" t="s">
        <v>26</v>
      </c>
      <c r="C34" s="10">
        <f>C32-B32</f>
        <v>169225.0825430791</v>
      </c>
      <c r="D34" s="9">
        <f>D31-B31</f>
        <v>178800</v>
      </c>
    </row>
    <row r="35" spans="1:4" x14ac:dyDescent="0.25">
      <c r="A35" t="s">
        <v>27</v>
      </c>
      <c r="C35" s="10">
        <f>C33-B33</f>
        <v>544843.88444984774</v>
      </c>
      <c r="D35" s="10">
        <f>D33-B33</f>
        <v>877640.41927597113</v>
      </c>
    </row>
  </sheetData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workbookViewId="0">
      <selection activeCell="I16" sqref="I16"/>
    </sheetView>
  </sheetViews>
  <sheetFormatPr defaultRowHeight="15" x14ac:dyDescent="0.25"/>
  <cols>
    <col min="1" max="2" width="23.42578125" customWidth="1"/>
    <col min="3" max="3" width="11.5703125" bestFit="1" customWidth="1"/>
    <col min="4" max="4" width="13.28515625" customWidth="1"/>
    <col min="5" max="5" width="14.85546875" customWidth="1"/>
    <col min="6" max="6" width="29.42578125" customWidth="1"/>
  </cols>
  <sheetData>
    <row r="1" spans="1:13" x14ac:dyDescent="0.25">
      <c r="A1" s="1" t="s">
        <v>50</v>
      </c>
      <c r="B1" s="1"/>
    </row>
    <row r="2" spans="1:13" x14ac:dyDescent="0.25">
      <c r="F2" s="12"/>
      <c r="G2" s="12"/>
      <c r="H2" s="12"/>
      <c r="I2" s="12"/>
      <c r="J2" s="12"/>
      <c r="K2" s="12"/>
      <c r="L2" s="12"/>
      <c r="M2" s="12"/>
    </row>
    <row r="3" spans="1:13" x14ac:dyDescent="0.25">
      <c r="A3" s="24" t="s">
        <v>0</v>
      </c>
      <c r="B3" s="24" t="s">
        <v>51</v>
      </c>
      <c r="C3" s="24" t="s">
        <v>17</v>
      </c>
      <c r="D3" s="24" t="s">
        <v>18</v>
      </c>
      <c r="E3" s="24" t="s">
        <v>28</v>
      </c>
      <c r="F3" s="12"/>
      <c r="G3" s="16" t="s">
        <v>53</v>
      </c>
      <c r="H3" s="12"/>
      <c r="I3" s="12"/>
      <c r="J3" s="12"/>
      <c r="K3" s="12"/>
      <c r="L3" s="12"/>
      <c r="M3" s="12"/>
    </row>
    <row r="4" spans="1:13" x14ac:dyDescent="0.25">
      <c r="A4" t="s">
        <v>1</v>
      </c>
      <c r="C4" s="15">
        <v>90000</v>
      </c>
      <c r="D4" s="15">
        <v>90000</v>
      </c>
      <c r="E4" s="15">
        <v>90000</v>
      </c>
      <c r="F4" s="12"/>
      <c r="G4" s="7" t="s">
        <v>54</v>
      </c>
      <c r="H4" s="7"/>
      <c r="I4" s="7"/>
      <c r="J4" s="12"/>
      <c r="K4" s="12"/>
      <c r="L4" s="12"/>
      <c r="M4" s="12"/>
    </row>
    <row r="5" spans="1:13" x14ac:dyDescent="0.25">
      <c r="A5" t="s">
        <v>52</v>
      </c>
      <c r="B5" s="17">
        <v>0.1</v>
      </c>
      <c r="C5" s="3">
        <f>C4*(1-$B$5)</f>
        <v>81000</v>
      </c>
      <c r="D5" s="3">
        <f t="shared" ref="D5:E5" si="0">D4*(1-$B$5)</f>
        <v>81000</v>
      </c>
      <c r="E5" s="3">
        <f t="shared" si="0"/>
        <v>81000</v>
      </c>
      <c r="F5" s="12"/>
      <c r="G5" s="12"/>
      <c r="H5" s="12"/>
      <c r="I5" s="12"/>
      <c r="J5" s="12"/>
      <c r="K5" s="12"/>
      <c r="L5" s="12"/>
      <c r="M5" s="12"/>
    </row>
    <row r="6" spans="1:13" x14ac:dyDescent="0.25">
      <c r="A6" t="s">
        <v>3</v>
      </c>
      <c r="B6" s="17">
        <v>0.24</v>
      </c>
      <c r="C6" s="3">
        <f>C5*$B$6</f>
        <v>19440</v>
      </c>
      <c r="D6" s="3">
        <f t="shared" ref="D6:E6" si="1">D5*$B$6</f>
        <v>19440</v>
      </c>
      <c r="E6" s="3">
        <f t="shared" si="1"/>
        <v>19440</v>
      </c>
      <c r="F6" s="12"/>
      <c r="G6" s="18" t="s">
        <v>55</v>
      </c>
      <c r="H6" s="18"/>
      <c r="I6" s="18"/>
      <c r="J6" s="12"/>
      <c r="K6" s="12"/>
      <c r="L6" s="12"/>
      <c r="M6" s="12"/>
    </row>
    <row r="7" spans="1:13" x14ac:dyDescent="0.25">
      <c r="A7" t="s">
        <v>4</v>
      </c>
      <c r="B7" s="17">
        <v>0.05</v>
      </c>
      <c r="C7" s="3">
        <f>C5*$B$7</f>
        <v>4050</v>
      </c>
      <c r="D7" s="3">
        <f t="shared" ref="D7:E7" si="2">D5*$B$7</f>
        <v>4050</v>
      </c>
      <c r="E7" s="3">
        <f t="shared" si="2"/>
        <v>4050</v>
      </c>
      <c r="F7" s="12"/>
      <c r="G7" s="12"/>
      <c r="H7" s="12"/>
      <c r="I7" s="12"/>
      <c r="J7" s="12"/>
      <c r="K7" s="12"/>
      <c r="L7" s="12"/>
      <c r="M7" s="12"/>
    </row>
    <row r="8" spans="1:13" x14ac:dyDescent="0.25">
      <c r="A8" s="4" t="s">
        <v>5</v>
      </c>
      <c r="B8" s="4"/>
      <c r="C8" s="5">
        <f>C5-C6-C7</f>
        <v>57510</v>
      </c>
      <c r="D8" s="5">
        <f t="shared" ref="D8:E8" si="3">D5-D6-D7</f>
        <v>57510</v>
      </c>
      <c r="E8" s="5">
        <f t="shared" si="3"/>
        <v>57510</v>
      </c>
      <c r="F8" s="12"/>
      <c r="G8" s="12"/>
      <c r="H8" s="12"/>
      <c r="I8" s="12"/>
      <c r="J8" s="12"/>
      <c r="K8" s="12"/>
      <c r="L8" s="12"/>
      <c r="M8" s="12"/>
    </row>
    <row r="9" spans="1:13" x14ac:dyDescent="0.25">
      <c r="A9" t="s">
        <v>6</v>
      </c>
      <c r="C9" s="3">
        <f>C8/12</f>
        <v>4792.5</v>
      </c>
      <c r="D9" s="3">
        <f t="shared" ref="D9:E9" si="4">D8/12</f>
        <v>4792.5</v>
      </c>
      <c r="E9" s="3">
        <f t="shared" si="4"/>
        <v>4792.5</v>
      </c>
      <c r="F9" s="12"/>
      <c r="G9" s="12"/>
      <c r="H9" s="12"/>
      <c r="I9" s="12"/>
      <c r="J9" s="12"/>
      <c r="K9" s="12"/>
      <c r="L9" s="12"/>
      <c r="M9" s="12"/>
    </row>
    <row r="10" spans="1:13" x14ac:dyDescent="0.25">
      <c r="F10" s="12"/>
      <c r="G10" s="12"/>
      <c r="H10" s="12"/>
      <c r="I10" s="12"/>
      <c r="J10" s="12"/>
      <c r="K10" s="12"/>
      <c r="L10" s="12"/>
      <c r="M10" s="12"/>
    </row>
    <row r="11" spans="1:13" x14ac:dyDescent="0.25">
      <c r="A11" t="s">
        <v>22</v>
      </c>
      <c r="C11" s="7">
        <v>1500</v>
      </c>
      <c r="D11" s="7">
        <v>1500</v>
      </c>
      <c r="E11" s="7">
        <v>1500</v>
      </c>
      <c r="F11" s="12"/>
      <c r="G11" s="12"/>
      <c r="H11" s="12"/>
      <c r="I11" s="12"/>
      <c r="J11" s="12"/>
      <c r="K11" s="12"/>
      <c r="L11" s="12"/>
      <c r="M11" s="12"/>
    </row>
    <row r="12" spans="1:13" x14ac:dyDescent="0.25">
      <c r="A12" t="s">
        <v>56</v>
      </c>
      <c r="C12" s="7">
        <v>300</v>
      </c>
      <c r="D12" s="7">
        <v>300</v>
      </c>
      <c r="E12" s="7">
        <v>300</v>
      </c>
      <c r="F12" s="12"/>
      <c r="G12" s="12"/>
      <c r="H12" s="12"/>
      <c r="I12" s="12"/>
      <c r="J12" s="12"/>
      <c r="K12" s="12"/>
      <c r="L12" s="12"/>
      <c r="M12" s="12"/>
    </row>
    <row r="13" spans="1:13" x14ac:dyDescent="0.25">
      <c r="A13" t="s">
        <v>23</v>
      </c>
      <c r="C13" s="7">
        <v>125</v>
      </c>
      <c r="D13" s="7">
        <v>125</v>
      </c>
      <c r="E13" s="7">
        <v>125</v>
      </c>
    </row>
    <row r="14" spans="1:13" x14ac:dyDescent="0.25">
      <c r="A14" t="s">
        <v>24</v>
      </c>
      <c r="C14" s="7">
        <v>500</v>
      </c>
      <c r="D14" s="7">
        <v>300</v>
      </c>
      <c r="E14" s="7">
        <v>0</v>
      </c>
    </row>
    <row r="15" spans="1:13" x14ac:dyDescent="0.25">
      <c r="A15" t="s">
        <v>25</v>
      </c>
      <c r="C15" s="7">
        <v>200</v>
      </c>
      <c r="D15" s="7">
        <v>200</v>
      </c>
      <c r="E15" s="7">
        <v>200</v>
      </c>
    </row>
    <row r="16" spans="1:13" x14ac:dyDescent="0.25">
      <c r="A16" t="s">
        <v>30</v>
      </c>
      <c r="C16" s="7">
        <v>100</v>
      </c>
      <c r="D16" s="7">
        <v>100</v>
      </c>
      <c r="E16" s="7">
        <v>100</v>
      </c>
    </row>
    <row r="17" spans="1:5" x14ac:dyDescent="0.25">
      <c r="A17" t="s">
        <v>44</v>
      </c>
      <c r="C17" s="7">
        <v>50</v>
      </c>
      <c r="D17" s="7">
        <v>50</v>
      </c>
      <c r="E17" s="7">
        <v>50</v>
      </c>
    </row>
    <row r="18" spans="1:5" x14ac:dyDescent="0.25">
      <c r="A18" t="s">
        <v>45</v>
      </c>
      <c r="C18" s="7">
        <v>300</v>
      </c>
      <c r="D18" s="7">
        <v>250</v>
      </c>
      <c r="E18" s="7">
        <v>250</v>
      </c>
    </row>
    <row r="19" spans="1:5" x14ac:dyDescent="0.25">
      <c r="A19" t="s">
        <v>7</v>
      </c>
      <c r="C19" s="7">
        <v>350</v>
      </c>
      <c r="D19" s="7">
        <v>350</v>
      </c>
      <c r="E19" s="7">
        <v>350</v>
      </c>
    </row>
    <row r="20" spans="1:5" x14ac:dyDescent="0.25">
      <c r="A20" t="s">
        <v>31</v>
      </c>
      <c r="C20" s="7">
        <v>250</v>
      </c>
      <c r="D20" s="7">
        <v>125</v>
      </c>
      <c r="E20" s="7">
        <v>60</v>
      </c>
    </row>
    <row r="21" spans="1:5" x14ac:dyDescent="0.25">
      <c r="A21" t="s">
        <v>19</v>
      </c>
      <c r="C21" s="7">
        <v>250</v>
      </c>
      <c r="D21" s="7">
        <v>100</v>
      </c>
      <c r="E21" s="7">
        <v>100</v>
      </c>
    </row>
    <row r="22" spans="1:5" x14ac:dyDescent="0.25">
      <c r="A22" t="s">
        <v>20</v>
      </c>
      <c r="C22" s="7">
        <v>300</v>
      </c>
      <c r="D22" s="7">
        <v>150</v>
      </c>
      <c r="E22" s="7">
        <v>50</v>
      </c>
    </row>
    <row r="23" spans="1:5" x14ac:dyDescent="0.25">
      <c r="A23" t="s">
        <v>21</v>
      </c>
      <c r="C23" s="7">
        <v>200</v>
      </c>
      <c r="D23" s="7">
        <v>0</v>
      </c>
      <c r="E23" s="7">
        <v>0</v>
      </c>
    </row>
    <row r="24" spans="1:5" x14ac:dyDescent="0.25">
      <c r="A24" t="s">
        <v>8</v>
      </c>
      <c r="C24" s="7">
        <v>200</v>
      </c>
      <c r="D24" s="7">
        <v>150</v>
      </c>
      <c r="E24" s="7">
        <v>100</v>
      </c>
    </row>
    <row r="25" spans="1:5" x14ac:dyDescent="0.25">
      <c r="A25" s="4" t="s">
        <v>9</v>
      </c>
      <c r="B25" s="4"/>
      <c r="C25" s="2">
        <v>250</v>
      </c>
      <c r="D25" s="2">
        <v>150</v>
      </c>
      <c r="E25" s="2">
        <v>100</v>
      </c>
    </row>
    <row r="26" spans="1:5" x14ac:dyDescent="0.25">
      <c r="A26" t="s">
        <v>10</v>
      </c>
      <c r="C26">
        <f>SUM(C11:C25)</f>
        <v>4875</v>
      </c>
      <c r="D26">
        <f t="shared" ref="D26:E26" si="5">SUM(D11:D25)</f>
        <v>3850</v>
      </c>
      <c r="E26">
        <f t="shared" si="5"/>
        <v>3285</v>
      </c>
    </row>
    <row r="28" spans="1:5" x14ac:dyDescent="0.25">
      <c r="A28" s="21" t="s">
        <v>11</v>
      </c>
      <c r="B28" s="21"/>
      <c r="C28" s="22">
        <f>C9-C26</f>
        <v>-82.5</v>
      </c>
      <c r="D28" s="22">
        <f t="shared" ref="D28:E28" si="6">D9-D26</f>
        <v>942.5</v>
      </c>
      <c r="E28" s="22">
        <f t="shared" si="6"/>
        <v>1507.5</v>
      </c>
    </row>
    <row r="29" spans="1:5" x14ac:dyDescent="0.25">
      <c r="A29" s="21" t="s">
        <v>12</v>
      </c>
      <c r="B29" s="21"/>
      <c r="C29" s="23">
        <f>C28/C9</f>
        <v>-1.7214397496087636E-2</v>
      </c>
      <c r="D29" s="23">
        <f t="shared" ref="D29:E29" si="7">D28/D9</f>
        <v>0.19666145018257694</v>
      </c>
      <c r="E29" s="23">
        <f t="shared" si="7"/>
        <v>0.31455399061032863</v>
      </c>
    </row>
    <row r="30" spans="1:5" x14ac:dyDescent="0.25">
      <c r="A30" s="18" t="s">
        <v>13</v>
      </c>
      <c r="B30" s="18"/>
      <c r="C30" s="19">
        <f>C28*12</f>
        <v>-990</v>
      </c>
      <c r="D30" s="19">
        <f t="shared" ref="D30:E30" si="8">D28*12</f>
        <v>11310</v>
      </c>
      <c r="E30" s="19">
        <f t="shared" si="8"/>
        <v>18090</v>
      </c>
    </row>
    <row r="31" spans="1:5" x14ac:dyDescent="0.25">
      <c r="A31" s="18" t="s">
        <v>14</v>
      </c>
      <c r="B31" s="18"/>
      <c r="C31" s="19">
        <f>C30*10</f>
        <v>-9900</v>
      </c>
      <c r="D31" s="19">
        <f t="shared" ref="D31:E31" si="9">D30*10</f>
        <v>113100</v>
      </c>
      <c r="E31" s="19">
        <f t="shared" si="9"/>
        <v>180900</v>
      </c>
    </row>
    <row r="32" spans="1:5" x14ac:dyDescent="0.25">
      <c r="A32" s="18" t="s">
        <v>15</v>
      </c>
      <c r="B32" s="18"/>
      <c r="C32" s="20">
        <f>FV(0.08/12,120,C30/12*-1,0)</f>
        <v>-15093.04790249084</v>
      </c>
      <c r="D32" s="20">
        <f t="shared" ref="D32:E32" si="10">FV(0.08/12,120,D30/12*-1,0)</f>
        <v>172426.63815875899</v>
      </c>
      <c r="E32" s="20">
        <f t="shared" si="10"/>
        <v>275791.14803642355</v>
      </c>
    </row>
    <row r="33" spans="1:5" x14ac:dyDescent="0.25">
      <c r="A33" s="18" t="s">
        <v>16</v>
      </c>
      <c r="B33" s="18"/>
      <c r="C33" s="20">
        <f>FV(0.08/12,240,C30/12*-1,0)</f>
        <v>-48594.184288770215</v>
      </c>
      <c r="D33" s="20">
        <f t="shared" ref="D33:E33" si="11">FV(0.08/12,240,D30/12*-1,0)</f>
        <v>555151.74172322336</v>
      </c>
      <c r="E33" s="20">
        <f t="shared" si="11"/>
        <v>887948.27654934663</v>
      </c>
    </row>
    <row r="34" spans="1:5" x14ac:dyDescent="0.25">
      <c r="A34" s="18" t="s">
        <v>26</v>
      </c>
      <c r="B34" s="18"/>
      <c r="C34" s="18"/>
      <c r="D34" s="20">
        <f>D32-C32</f>
        <v>187519.68606124981</v>
      </c>
      <c r="E34" s="19">
        <f>E31-C31</f>
        <v>190800</v>
      </c>
    </row>
    <row r="35" spans="1:5" x14ac:dyDescent="0.25">
      <c r="A35" s="18" t="s">
        <v>27</v>
      </c>
      <c r="B35" s="18"/>
      <c r="C35" s="18"/>
      <c r="D35" s="20">
        <f>D33-C33</f>
        <v>603745.92601199355</v>
      </c>
      <c r="E35" s="20">
        <f>E33-C33</f>
        <v>936542.46083811682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comparison</vt:lpstr>
      <vt:lpstr>your FIRE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Pauly</dc:creator>
  <cp:lastModifiedBy>Pauly</cp:lastModifiedBy>
  <dcterms:created xsi:type="dcterms:W3CDTF">2019-09-20T01:53:33Z</dcterms:created>
  <dcterms:modified xsi:type="dcterms:W3CDTF">2019-09-21T17:26:08Z</dcterms:modified>
</cp:coreProperties>
</file>